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068" windowHeight="8280" activeTab="0"/>
  </bookViews>
  <sheets>
    <sheet name="Победа  2017" sheetId="1" r:id="rId1"/>
  </sheets>
  <definedNames/>
  <calcPr fullCalcOnLoad="1" refMode="R1C1"/>
</workbook>
</file>

<file path=xl/sharedStrings.xml><?xml version="1.0" encoding="utf-8"?>
<sst xmlns="http://schemas.openxmlformats.org/spreadsheetml/2006/main" count="47" uniqueCount="42">
  <si>
    <t>Начислено жителям</t>
  </si>
  <si>
    <t>Оплачено</t>
  </si>
  <si>
    <t>Произведеные затраты (выставлены счета)</t>
  </si>
  <si>
    <t>Расходы по статье</t>
  </si>
  <si>
    <t>Благоустройство территории</t>
  </si>
  <si>
    <t>Вывоз мусорв</t>
  </si>
  <si>
    <t>Инструмент</t>
  </si>
  <si>
    <t>обслуживание лифтов</t>
  </si>
  <si>
    <t>обслуживание электроснабжения (электротовары, авт.снятие показ.по эл.)</t>
  </si>
  <si>
    <t>Обязательное и добровольное страхование имущества (лифты)</t>
  </si>
  <si>
    <t>Оплата труда</t>
  </si>
  <si>
    <t>Страховые взносы с ФОТ</t>
  </si>
  <si>
    <t>Сан.тех.товары</t>
  </si>
  <si>
    <t>Электротовары</t>
  </si>
  <si>
    <t>Строит.товары</t>
  </si>
  <si>
    <t>Компенсация а/м</t>
  </si>
  <si>
    <t>Обслуживание домофонов</t>
  </si>
  <si>
    <t>Обслуживание пожарной сигнализации</t>
  </si>
  <si>
    <t>Уборка территории</t>
  </si>
  <si>
    <t>Содержание управляющей компании</t>
  </si>
  <si>
    <t>Прочие расходы (комиссия банка и др)</t>
  </si>
  <si>
    <t xml:space="preserve">Прочие доходы </t>
  </si>
  <si>
    <t>Коммунальные услуги Победа 28Б</t>
  </si>
  <si>
    <t>Водоотведение</t>
  </si>
  <si>
    <t>Водоснабжение</t>
  </si>
  <si>
    <t>Горячее водоснабжение</t>
  </si>
  <si>
    <t xml:space="preserve">Отопление </t>
  </si>
  <si>
    <t>Электроэнергия-жильцы</t>
  </si>
  <si>
    <t>Охрана дома</t>
  </si>
  <si>
    <t>Обслуживание шлагбаумов</t>
  </si>
  <si>
    <t>ТМЦ</t>
  </si>
  <si>
    <t>Хозтовары, хозинвентарь</t>
  </si>
  <si>
    <t>Охрана труда</t>
  </si>
  <si>
    <t>Обслуживание отопления и водоснабжения</t>
  </si>
  <si>
    <t>Амортизация</t>
  </si>
  <si>
    <t>Долг на 01.01.2017</t>
  </si>
  <si>
    <t>Долг на 01.01.2018.</t>
  </si>
  <si>
    <t>Содержание и текущее обслуживание Победа 28Б за 2017 год</t>
  </si>
  <si>
    <t>Долг на 01.01.2018г.</t>
  </si>
  <si>
    <t>ОДН водоснабжение</t>
  </si>
  <si>
    <t>ОДН подогрев</t>
  </si>
  <si>
    <t>ОДН эл.энергия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</si>
</sst>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9">
    <font>
      <sz val="10"/>
      <name val="Arial Cyr"/>
      <family val="0"/>
    </font>
    <font>
      <sz val="8"/>
      <name val="Arial"/>
      <family val="2"/>
    </font>
    <font>
      <b/>
      <sz val="12"/>
      <name val="Arial Cyr"/>
      <family val="0"/>
    </font>
    <font>
      <sz val="9"/>
      <name val="Arial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1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4" fontId="3" fillId="0" borderId="10" xfId="0" applyNumberFormat="1" applyFont="1" applyFill="1" applyBorder="1" applyAlignment="1">
      <alignment horizontal="right" vertical="top" wrapText="1"/>
    </xf>
    <xf numFmtId="4" fontId="3" fillId="0" borderId="10" xfId="52" applyNumberFormat="1" applyFont="1" applyFill="1" applyBorder="1" applyAlignment="1">
      <alignment horizontal="right" vertical="top" wrapText="1"/>
      <protection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 wrapText="1"/>
    </xf>
    <xf numFmtId="4" fontId="3" fillId="0" borderId="10" xfId="52" applyNumberFormat="1" applyFont="1" applyBorder="1" applyAlignment="1">
      <alignment horizontal="right" vertical="top" wrapText="1"/>
      <protection/>
    </xf>
    <xf numFmtId="4" fontId="2" fillId="0" borderId="10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0" fontId="3" fillId="0" borderId="13" xfId="0" applyNumberFormat="1" applyFont="1" applyBorder="1" applyAlignment="1">
      <alignment horizontal="left" vertical="top" wrapText="1"/>
    </xf>
    <xf numFmtId="4" fontId="3" fillId="0" borderId="14" xfId="0" applyNumberFormat="1" applyFont="1" applyFill="1" applyBorder="1" applyAlignment="1">
      <alignment horizontal="righ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52" applyNumberFormat="1" applyFont="1" applyBorder="1" applyAlignment="1">
      <alignment horizontal="left" vertical="top" wrapText="1"/>
      <protection/>
    </xf>
    <xf numFmtId="0" fontId="3" fillId="0" borderId="12" xfId="52" applyNumberFormat="1" applyFont="1" applyBorder="1" applyAlignment="1">
      <alignment horizontal="left" vertical="top" wrapText="1"/>
      <protection/>
    </xf>
    <xf numFmtId="0" fontId="3" fillId="0" borderId="15" xfId="52" applyNumberFormat="1" applyFont="1" applyBorder="1" applyAlignment="1">
      <alignment horizontal="left" vertical="top" wrapText="1"/>
      <protection/>
    </xf>
    <xf numFmtId="0" fontId="3" fillId="0" borderId="11" xfId="52" applyNumberFormat="1" applyFont="1" applyFill="1" applyBorder="1" applyAlignment="1">
      <alignment horizontal="left" vertical="top" wrapText="1"/>
      <protection/>
    </xf>
    <xf numFmtId="0" fontId="3" fillId="0" borderId="12" xfId="52" applyNumberFormat="1" applyFont="1" applyFill="1" applyBorder="1" applyAlignment="1">
      <alignment horizontal="left" vertical="top" wrapText="1"/>
      <protection/>
    </xf>
    <xf numFmtId="0" fontId="3" fillId="0" borderId="15" xfId="52" applyNumberFormat="1" applyFont="1" applyFill="1" applyBorder="1" applyAlignment="1">
      <alignment horizontal="left" vertical="top" wrapText="1"/>
      <protection/>
    </xf>
    <xf numFmtId="0" fontId="3" fillId="0" borderId="10" xfId="52" applyNumberFormat="1" applyFont="1" applyBorder="1" applyAlignment="1">
      <alignment horizontal="left" vertical="top" wrapText="1"/>
      <protection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2" fillId="0" borderId="0" xfId="0" applyFont="1" applyAlignment="1">
      <alignment horizontal="left"/>
    </xf>
    <xf numFmtId="0" fontId="3" fillId="0" borderId="10" xfId="52" applyNumberFormat="1" applyFont="1" applyBorder="1" applyAlignment="1">
      <alignment horizontal="center" vertical="top" wrapText="1"/>
      <protection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Рабоча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tabSelected="1" zoomScalePageLayoutView="0" workbookViewId="0" topLeftCell="A1">
      <selection activeCell="A24" sqref="A24"/>
    </sheetView>
  </sheetViews>
  <sheetFormatPr defaultColWidth="9.00390625" defaultRowHeight="12.75"/>
  <cols>
    <col min="1" max="1" width="17.625" style="0" customWidth="1"/>
    <col min="2" max="2" width="17.875" style="0" customWidth="1"/>
    <col min="3" max="3" width="18.00390625" style="0" customWidth="1"/>
    <col min="4" max="4" width="15.50390625" style="0" customWidth="1"/>
    <col min="7" max="7" width="17.875" style="0" customWidth="1"/>
    <col min="8" max="8" width="17.375" style="0" customWidth="1"/>
  </cols>
  <sheetData>
    <row r="1" spans="2:8" ht="15">
      <c r="B1" s="30" t="s">
        <v>37</v>
      </c>
      <c r="C1" s="30"/>
      <c r="D1" s="30"/>
      <c r="E1" s="30"/>
      <c r="F1" s="30"/>
      <c r="G1" s="30"/>
      <c r="H1" s="30"/>
    </row>
    <row r="2" spans="1:8" ht="52.5">
      <c r="A2" s="1" t="s">
        <v>35</v>
      </c>
      <c r="B2" s="1" t="s">
        <v>0</v>
      </c>
      <c r="C2" s="1" t="s">
        <v>1</v>
      </c>
      <c r="D2" s="1" t="s">
        <v>36</v>
      </c>
      <c r="E2" s="2"/>
      <c r="F2" s="3"/>
      <c r="G2" s="3"/>
      <c r="H2" s="4" t="s">
        <v>2</v>
      </c>
    </row>
    <row r="3" spans="1:8" ht="15">
      <c r="A3" s="13">
        <v>413327.29</v>
      </c>
      <c r="B3" s="13">
        <v>5307548.6</v>
      </c>
      <c r="C3" s="13">
        <v>5586834.15</v>
      </c>
      <c r="D3" s="14">
        <f>A3+B3-C3</f>
        <v>134041.7399999993</v>
      </c>
      <c r="E3" s="28" t="s">
        <v>3</v>
      </c>
      <c r="F3" s="29"/>
      <c r="G3" s="29"/>
      <c r="H3" s="15">
        <f>SUM(H4:H30)-H31</f>
        <v>5278275.680000001</v>
      </c>
    </row>
    <row r="4" spans="1:8" ht="12.75">
      <c r="A4" s="5"/>
      <c r="B4" s="5"/>
      <c r="C4" s="5"/>
      <c r="D4" s="5"/>
      <c r="E4" s="18" t="s">
        <v>34</v>
      </c>
      <c r="F4" s="18"/>
      <c r="G4" s="19"/>
      <c r="H4" s="6">
        <v>13214.01</v>
      </c>
    </row>
    <row r="5" spans="1:8" ht="12.75">
      <c r="A5" s="5"/>
      <c r="B5" s="5"/>
      <c r="C5" s="5"/>
      <c r="D5" s="5"/>
      <c r="E5" s="18" t="s">
        <v>4</v>
      </c>
      <c r="F5" s="18"/>
      <c r="G5" s="19"/>
      <c r="H5" s="6">
        <f>37985.52</f>
        <v>37985.52</v>
      </c>
    </row>
    <row r="6" spans="1:8" ht="12.75">
      <c r="A6" s="5"/>
      <c r="B6" s="5"/>
      <c r="C6" s="5"/>
      <c r="D6" s="5"/>
      <c r="E6" s="18" t="s">
        <v>5</v>
      </c>
      <c r="F6" s="18"/>
      <c r="G6" s="19"/>
      <c r="H6" s="6">
        <f>350224</f>
        <v>350224</v>
      </c>
    </row>
    <row r="7" spans="1:8" ht="12.75">
      <c r="A7" s="5"/>
      <c r="B7" s="5"/>
      <c r="C7" s="5"/>
      <c r="D7" s="5"/>
      <c r="E7" s="27" t="s">
        <v>6</v>
      </c>
      <c r="F7" s="27"/>
      <c r="G7" s="21"/>
      <c r="H7" s="7">
        <f>2595</f>
        <v>2595</v>
      </c>
    </row>
    <row r="8" spans="1:8" ht="12.75">
      <c r="A8" s="5"/>
      <c r="B8" s="5"/>
      <c r="C8" s="5"/>
      <c r="D8" s="5"/>
      <c r="E8" s="27" t="s">
        <v>7</v>
      </c>
      <c r="F8" s="27"/>
      <c r="G8" s="21"/>
      <c r="H8" s="7">
        <f>691838.09</f>
        <v>691838.09</v>
      </c>
    </row>
    <row r="9" spans="1:8" ht="12.75">
      <c r="A9" s="5"/>
      <c r="B9" s="5"/>
      <c r="C9" s="5"/>
      <c r="D9" s="5"/>
      <c r="E9" s="18" t="s">
        <v>8</v>
      </c>
      <c r="F9" s="18"/>
      <c r="G9" s="19"/>
      <c r="H9" s="6">
        <f>71016</f>
        <v>71016</v>
      </c>
    </row>
    <row r="10" spans="1:8" ht="27" customHeight="1">
      <c r="A10" s="5"/>
      <c r="B10" s="5"/>
      <c r="C10" s="5"/>
      <c r="D10" s="5"/>
      <c r="E10" s="18" t="s">
        <v>9</v>
      </c>
      <c r="F10" s="18"/>
      <c r="G10" s="19"/>
      <c r="H10" s="6">
        <v>1368.4</v>
      </c>
    </row>
    <row r="11" spans="1:8" ht="12.75">
      <c r="A11" s="5"/>
      <c r="B11" s="5"/>
      <c r="C11" s="5"/>
      <c r="D11" s="5"/>
      <c r="E11" s="18" t="s">
        <v>10</v>
      </c>
      <c r="F11" s="18"/>
      <c r="G11" s="19"/>
      <c r="H11" s="6">
        <f>1128320.91</f>
        <v>1128320.91</v>
      </c>
    </row>
    <row r="12" spans="1:8" ht="12.75">
      <c r="A12" s="5"/>
      <c r="B12" s="5"/>
      <c r="C12" s="5"/>
      <c r="D12" s="5"/>
      <c r="E12" s="27" t="s">
        <v>30</v>
      </c>
      <c r="F12" s="27"/>
      <c r="G12" s="21"/>
      <c r="H12" s="7">
        <f>54845.28</f>
        <v>54845.28</v>
      </c>
    </row>
    <row r="13" spans="1:8" ht="30" customHeight="1">
      <c r="A13" s="5"/>
      <c r="B13" s="5"/>
      <c r="C13" s="5"/>
      <c r="D13" s="5"/>
      <c r="E13" s="27" t="s">
        <v>11</v>
      </c>
      <c r="F13" s="27"/>
      <c r="G13" s="21"/>
      <c r="H13" s="7">
        <f>226597.43</f>
        <v>226597.43</v>
      </c>
    </row>
    <row r="14" spans="1:8" ht="12.75">
      <c r="A14" s="5"/>
      <c r="B14" s="5"/>
      <c r="C14" s="5"/>
      <c r="D14" s="5"/>
      <c r="E14" s="27" t="s">
        <v>12</v>
      </c>
      <c r="F14" s="27"/>
      <c r="G14" s="21"/>
      <c r="H14" s="7">
        <f>11095.6</f>
        <v>11095.6</v>
      </c>
    </row>
    <row r="15" spans="1:8" ht="12.75">
      <c r="A15" s="5"/>
      <c r="B15" s="5"/>
      <c r="C15" s="5"/>
      <c r="D15" s="5"/>
      <c r="E15" s="21" t="s">
        <v>31</v>
      </c>
      <c r="F15" s="22"/>
      <c r="G15" s="22"/>
      <c r="H15" s="7">
        <f>12608.55</f>
        <v>12608.55</v>
      </c>
    </row>
    <row r="16" spans="1:8" ht="12.75">
      <c r="A16" s="5"/>
      <c r="B16" s="5"/>
      <c r="C16" s="5"/>
      <c r="D16" s="5"/>
      <c r="E16" s="21" t="s">
        <v>13</v>
      </c>
      <c r="F16" s="22"/>
      <c r="G16" s="22"/>
      <c r="H16" s="7">
        <f>38964</f>
        <v>38964</v>
      </c>
    </row>
    <row r="17" spans="1:8" ht="12.75">
      <c r="A17" s="5"/>
      <c r="B17" s="5"/>
      <c r="C17" s="5"/>
      <c r="D17" s="5"/>
      <c r="E17" s="21" t="s">
        <v>14</v>
      </c>
      <c r="F17" s="22"/>
      <c r="G17" s="22"/>
      <c r="H17" s="7">
        <v>120359</v>
      </c>
    </row>
    <row r="18" spans="1:8" ht="12.75">
      <c r="A18" s="5"/>
      <c r="B18" s="5"/>
      <c r="C18" s="5"/>
      <c r="D18" s="5"/>
      <c r="E18" s="21" t="s">
        <v>15</v>
      </c>
      <c r="F18" s="22"/>
      <c r="G18" s="23"/>
      <c r="H18" s="7">
        <v>7076.09</v>
      </c>
    </row>
    <row r="19" spans="1:8" ht="30.75" customHeight="1">
      <c r="A19" s="5"/>
      <c r="B19" s="5"/>
      <c r="C19" s="5"/>
      <c r="D19" s="5"/>
      <c r="E19" s="21" t="s">
        <v>33</v>
      </c>
      <c r="F19" s="22"/>
      <c r="G19" s="23"/>
      <c r="H19" s="7">
        <f>30090</f>
        <v>30090</v>
      </c>
    </row>
    <row r="20" spans="1:8" ht="12.75">
      <c r="A20" s="5"/>
      <c r="B20" s="5"/>
      <c r="C20" s="5"/>
      <c r="D20" s="5"/>
      <c r="E20" s="24" t="s">
        <v>16</v>
      </c>
      <c r="F20" s="25"/>
      <c r="G20" s="26"/>
      <c r="H20" s="7">
        <f>65520</f>
        <v>65520</v>
      </c>
    </row>
    <row r="21" spans="1:8" ht="12.75">
      <c r="A21" s="5"/>
      <c r="B21" s="5"/>
      <c r="C21" s="5"/>
      <c r="D21" s="5"/>
      <c r="E21" s="24" t="s">
        <v>17</v>
      </c>
      <c r="F21" s="25"/>
      <c r="G21" s="26"/>
      <c r="H21" s="7">
        <f>73846.08</f>
        <v>73846.08</v>
      </c>
    </row>
    <row r="22" spans="1:8" ht="12.75">
      <c r="A22" s="5"/>
      <c r="B22" s="5"/>
      <c r="C22" s="5"/>
      <c r="D22" s="5"/>
      <c r="E22" s="24" t="s">
        <v>28</v>
      </c>
      <c r="F22" s="25"/>
      <c r="G22" s="26"/>
      <c r="H22" s="7">
        <v>960000</v>
      </c>
    </row>
    <row r="23" spans="1:8" ht="12.75">
      <c r="A23" s="5"/>
      <c r="B23" s="5"/>
      <c r="C23" s="5"/>
      <c r="D23" s="5"/>
      <c r="E23" s="21" t="s">
        <v>29</v>
      </c>
      <c r="F23" s="22"/>
      <c r="G23" s="23"/>
      <c r="H23" s="7">
        <v>5210</v>
      </c>
    </row>
    <row r="24" spans="1:8" ht="12.75">
      <c r="A24" s="5"/>
      <c r="B24" s="5"/>
      <c r="C24" s="5"/>
      <c r="D24" s="5"/>
      <c r="E24" s="21" t="s">
        <v>32</v>
      </c>
      <c r="F24" s="22"/>
      <c r="G24" s="23"/>
      <c r="H24" s="7">
        <f>1089.6+1320</f>
        <v>2409.6</v>
      </c>
    </row>
    <row r="25" spans="1:8" ht="12.75">
      <c r="A25" s="5"/>
      <c r="B25" s="5"/>
      <c r="C25" s="5"/>
      <c r="D25" s="5"/>
      <c r="E25" s="21" t="s">
        <v>18</v>
      </c>
      <c r="F25" s="22"/>
      <c r="G25" s="23"/>
      <c r="H25" s="7">
        <f>30750</f>
        <v>30750</v>
      </c>
    </row>
    <row r="26" spans="1:8" ht="12.75">
      <c r="A26" s="5"/>
      <c r="B26" s="5"/>
      <c r="C26" s="5"/>
      <c r="D26" s="5"/>
      <c r="E26" s="21" t="s">
        <v>39</v>
      </c>
      <c r="F26" s="22"/>
      <c r="G26" s="23"/>
      <c r="H26" s="7">
        <v>6947.06</v>
      </c>
    </row>
    <row r="27" spans="1:8" ht="12.75">
      <c r="A27" s="5"/>
      <c r="B27" s="5"/>
      <c r="C27" s="5"/>
      <c r="D27" s="5"/>
      <c r="E27" s="21" t="s">
        <v>40</v>
      </c>
      <c r="F27" s="22"/>
      <c r="G27" s="23"/>
      <c r="H27" s="7">
        <v>38228.89</v>
      </c>
    </row>
    <row r="28" spans="1:8" ht="12.75">
      <c r="A28" s="5"/>
      <c r="B28" s="5"/>
      <c r="C28" s="5"/>
      <c r="D28" s="5"/>
      <c r="E28" s="21" t="s">
        <v>41</v>
      </c>
      <c r="F28" s="22"/>
      <c r="G28" s="23"/>
      <c r="H28" s="7">
        <v>305312.99</v>
      </c>
    </row>
    <row r="29" spans="1:8" ht="12.75">
      <c r="A29" s="5"/>
      <c r="B29" s="5"/>
      <c r="C29" s="5"/>
      <c r="D29" s="5"/>
      <c r="E29" s="18" t="s">
        <v>19</v>
      </c>
      <c r="F29" s="18"/>
      <c r="G29" s="19"/>
      <c r="H29" s="6">
        <v>836927.91</v>
      </c>
    </row>
    <row r="30" spans="1:8" ht="12.75">
      <c r="A30" s="5"/>
      <c r="B30" s="5"/>
      <c r="C30" s="5"/>
      <c r="D30" s="5"/>
      <c r="E30" s="18" t="s">
        <v>20</v>
      </c>
      <c r="F30" s="18"/>
      <c r="G30" s="19"/>
      <c r="H30" s="6">
        <v>226992.57</v>
      </c>
    </row>
    <row r="31" spans="1:8" ht="12.75">
      <c r="A31" s="5"/>
      <c r="B31" s="5"/>
      <c r="C31" s="5"/>
      <c r="D31" s="5"/>
      <c r="E31" s="19" t="s">
        <v>21</v>
      </c>
      <c r="F31" s="20"/>
      <c r="G31" s="20"/>
      <c r="H31" s="6">
        <v>72067.3</v>
      </c>
    </row>
    <row r="32" spans="1:8" ht="12.75">
      <c r="A32" s="5"/>
      <c r="B32" s="5"/>
      <c r="C32" s="5"/>
      <c r="D32" s="5"/>
      <c r="E32" s="16"/>
      <c r="F32" s="16"/>
      <c r="G32" s="16"/>
      <c r="H32" s="17"/>
    </row>
    <row r="33" spans="1:8" ht="13.5">
      <c r="A33" s="32" t="s">
        <v>22</v>
      </c>
      <c r="B33" s="33"/>
      <c r="C33" s="33"/>
      <c r="D33" s="33"/>
      <c r="E33" s="34"/>
      <c r="F33" s="34"/>
      <c r="G33" s="34"/>
      <c r="H33" s="35"/>
    </row>
    <row r="34" spans="1:8" ht="52.5">
      <c r="A34" s="8" t="s">
        <v>35</v>
      </c>
      <c r="B34" s="8" t="s">
        <v>0</v>
      </c>
      <c r="C34" s="8" t="s">
        <v>1</v>
      </c>
      <c r="D34" s="1" t="s">
        <v>38</v>
      </c>
      <c r="E34" s="9"/>
      <c r="F34" s="10"/>
      <c r="G34" s="10"/>
      <c r="H34" s="11" t="s">
        <v>2</v>
      </c>
    </row>
    <row r="35" spans="1:8" ht="15">
      <c r="A35" s="13">
        <v>1083309.72</v>
      </c>
      <c r="B35" s="13">
        <v>5798834.16</v>
      </c>
      <c r="C35" s="13">
        <v>5815218.48</v>
      </c>
      <c r="D35" s="14">
        <f>A35+B35-C35</f>
        <v>1066925.3999999994</v>
      </c>
      <c r="E35" s="36" t="s">
        <v>3</v>
      </c>
      <c r="F35" s="36"/>
      <c r="G35" s="36"/>
      <c r="H35" s="13">
        <f>SUM(H36:H59)</f>
        <v>5961185.32</v>
      </c>
    </row>
    <row r="36" spans="5:8" ht="12.75">
      <c r="E36" s="31" t="s">
        <v>23</v>
      </c>
      <c r="F36" s="31"/>
      <c r="G36" s="31"/>
      <c r="H36" s="12">
        <v>442102.32</v>
      </c>
    </row>
    <row r="37" spans="5:8" ht="12.75">
      <c r="E37" s="31" t="s">
        <v>24</v>
      </c>
      <c r="F37" s="31"/>
      <c r="G37" s="31"/>
      <c r="H37" s="12">
        <v>352432.58</v>
      </c>
    </row>
    <row r="38" spans="5:8" ht="12.75">
      <c r="E38" s="31" t="s">
        <v>25</v>
      </c>
      <c r="F38" s="31"/>
      <c r="G38" s="31"/>
      <c r="H38" s="12">
        <v>1403810.26</v>
      </c>
    </row>
    <row r="39" spans="5:8" ht="12.75">
      <c r="E39" s="31" t="s">
        <v>26</v>
      </c>
      <c r="F39" s="31"/>
      <c r="G39" s="31"/>
      <c r="H39" s="12">
        <v>2479190.22</v>
      </c>
    </row>
    <row r="40" spans="5:8" ht="12.75">
      <c r="E40" s="31" t="s">
        <v>27</v>
      </c>
      <c r="F40" s="31"/>
      <c r="G40" s="31"/>
      <c r="H40" s="12">
        <v>1283649.94</v>
      </c>
    </row>
  </sheetData>
  <sheetProtection/>
  <mergeCells count="37">
    <mergeCell ref="E26:G26"/>
    <mergeCell ref="E27:G27"/>
    <mergeCell ref="E28:G28"/>
    <mergeCell ref="A33:H33"/>
    <mergeCell ref="E35:G35"/>
    <mergeCell ref="E36:G36"/>
    <mergeCell ref="E29:G29"/>
    <mergeCell ref="E30:G30"/>
    <mergeCell ref="E31:G31"/>
    <mergeCell ref="E38:G38"/>
    <mergeCell ref="E39:G39"/>
    <mergeCell ref="E40:G40"/>
    <mergeCell ref="E37:G37"/>
    <mergeCell ref="E20:G20"/>
    <mergeCell ref="E21:G21"/>
    <mergeCell ref="E22:G22"/>
    <mergeCell ref="E23:G23"/>
    <mergeCell ref="E24:G24"/>
    <mergeCell ref="E25:G25"/>
    <mergeCell ref="E14:G14"/>
    <mergeCell ref="E15:G15"/>
    <mergeCell ref="E16:G16"/>
    <mergeCell ref="E17:G17"/>
    <mergeCell ref="E18:G18"/>
    <mergeCell ref="E19:G19"/>
    <mergeCell ref="E8:G8"/>
    <mergeCell ref="E9:G9"/>
    <mergeCell ref="E10:G10"/>
    <mergeCell ref="E11:G11"/>
    <mergeCell ref="E12:G12"/>
    <mergeCell ref="E13:G13"/>
    <mergeCell ref="B1:H1"/>
    <mergeCell ref="E3:G3"/>
    <mergeCell ref="E4:G4"/>
    <mergeCell ref="E5:G5"/>
    <mergeCell ref="E6:G6"/>
    <mergeCell ref="E7:G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</dc:creator>
  <cp:keywords/>
  <dc:description/>
  <cp:lastModifiedBy>Бух_Егорьевск</cp:lastModifiedBy>
  <cp:lastPrinted>2018-03-22T11:15:01Z</cp:lastPrinted>
  <dcterms:created xsi:type="dcterms:W3CDTF">2014-04-16T05:43:13Z</dcterms:created>
  <dcterms:modified xsi:type="dcterms:W3CDTF">2018-03-22T11:41:22Z</dcterms:modified>
  <cp:category/>
  <cp:version/>
  <cp:contentType/>
  <cp:contentStatus/>
</cp:coreProperties>
</file>