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68" windowHeight="8280" activeTab="0"/>
  </bookViews>
  <sheets>
    <sheet name="Кагана 19  2017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<sst xmlns="http://schemas.openxmlformats.org/spreadsheetml/2006/main" count="51" uniqueCount="46">
  <si>
    <t>Начислено жителям</t>
  </si>
  <si>
    <t>Оплачено</t>
  </si>
  <si>
    <t>Произведеные затраты (выставлены счета)</t>
  </si>
  <si>
    <t>Расходы по статье</t>
  </si>
  <si>
    <t>Амортизация (ОС, спецодежда)</t>
  </si>
  <si>
    <t>Благоустройство территории</t>
  </si>
  <si>
    <t>Инструмент</t>
  </si>
  <si>
    <t>Стенды, вывески, договора</t>
  </si>
  <si>
    <t>обслуживание лифтов</t>
  </si>
  <si>
    <t>обслуживание электроснабжения (электротовары, авт.снятие показ.по эл.)</t>
  </si>
  <si>
    <t>Обязательное и добровольное страхование имущества (лифты)</t>
  </si>
  <si>
    <t>Оплата труда</t>
  </si>
  <si>
    <t>Страховые взносы с ФОТ</t>
  </si>
  <si>
    <t>Сан.тех.товары</t>
  </si>
  <si>
    <t>Спец.одежда</t>
  </si>
  <si>
    <t>Электротовары</t>
  </si>
  <si>
    <t>Строит.товары</t>
  </si>
  <si>
    <t>Содержание управляющей компании</t>
  </si>
  <si>
    <t>Прочие расходы (комиссия банка и др)</t>
  </si>
  <si>
    <t xml:space="preserve">Прочие доходы </t>
  </si>
  <si>
    <t>Водоотведение</t>
  </si>
  <si>
    <t>Водоснабжение</t>
  </si>
  <si>
    <t>Горячее водоснабжение</t>
  </si>
  <si>
    <t xml:space="preserve">Отопление </t>
  </si>
  <si>
    <t>Электроэнергия-жильцы</t>
  </si>
  <si>
    <t>Обслуживание домофонов</t>
  </si>
  <si>
    <t>Обслуживание пожарной сигнализации</t>
  </si>
  <si>
    <t>Обслуживание шлагбаумов</t>
  </si>
  <si>
    <t>Коммунальные услуги Кагана 19</t>
  </si>
  <si>
    <t>Охрана дома</t>
  </si>
  <si>
    <t>Компенсация а/м</t>
  </si>
  <si>
    <t>Хозтовары. Хозинвентарь</t>
  </si>
  <si>
    <t>Обслуживание водоснобжение и отопления</t>
  </si>
  <si>
    <t>Охрана труда и техника безопасности</t>
  </si>
  <si>
    <t>Уборка территории</t>
  </si>
  <si>
    <t>ТМЦ</t>
  </si>
  <si>
    <t>Содержание и текущее обслуживание Кагана 19 за 2017 год</t>
  </si>
  <si>
    <t>Долг на 01.01.2017</t>
  </si>
  <si>
    <t>Долг на 01.01.2018</t>
  </si>
  <si>
    <t>Долг на 01.01.2018г</t>
  </si>
  <si>
    <t>Материальные расходы(вывески.стенды,таблички)</t>
  </si>
  <si>
    <t>кадастровые работы</t>
  </si>
  <si>
    <t>Водоснабжение ОДН</t>
  </si>
  <si>
    <t>Подогрев ОДН</t>
  </si>
  <si>
    <t>Эл.энергия ОДН</t>
  </si>
  <si>
    <t>Вывоз мусора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</si>
</sst>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sz val="8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0" xfId="52" applyNumberFormat="1" applyFont="1" applyFill="1" applyBorder="1" applyAlignment="1">
      <alignment horizontal="right" vertical="top" wrapText="1"/>
      <protection/>
    </xf>
    <xf numFmtId="2" fontId="3" fillId="0" borderId="10" xfId="52" applyNumberFormat="1" applyFont="1" applyFill="1" applyBorder="1" applyAlignment="1">
      <alignment horizontal="right" vertical="top" wrapText="1"/>
      <protection/>
    </xf>
    <xf numFmtId="4" fontId="3" fillId="0" borderId="10" xfId="52" applyNumberFormat="1" applyFont="1" applyBorder="1" applyAlignment="1">
      <alignment horizontal="right" vertical="top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3" fillId="0" borderId="12" xfId="0" applyNumberFormat="1" applyFont="1" applyBorder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0" fontId="3" fillId="0" borderId="10" xfId="52" applyNumberFormat="1" applyFont="1" applyBorder="1" applyAlignment="1">
      <alignment horizontal="center" vertical="top" wrapText="1"/>
      <protection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" fillId="0" borderId="11" xfId="52" applyNumberFormat="1" applyFont="1" applyBorder="1" applyAlignment="1">
      <alignment horizontal="left" vertical="top" wrapText="1"/>
      <protection/>
    </xf>
    <xf numFmtId="0" fontId="3" fillId="0" borderId="14" xfId="52" applyNumberFormat="1" applyFont="1" applyBorder="1" applyAlignment="1">
      <alignment horizontal="left" vertical="top" wrapText="1"/>
      <protection/>
    </xf>
    <xf numFmtId="0" fontId="3" fillId="0" borderId="15" xfId="52" applyNumberFormat="1" applyFont="1" applyBorder="1" applyAlignment="1">
      <alignment horizontal="left" vertical="top" wrapText="1"/>
      <protection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52" applyNumberFormat="1" applyFont="1" applyFill="1" applyBorder="1" applyAlignment="1">
      <alignment horizontal="left" vertical="top" wrapText="1"/>
      <protection/>
    </xf>
    <xf numFmtId="0" fontId="3" fillId="0" borderId="14" xfId="52" applyNumberFormat="1" applyFont="1" applyFill="1" applyBorder="1" applyAlignment="1">
      <alignment horizontal="left" vertical="top" wrapText="1"/>
      <protection/>
    </xf>
    <xf numFmtId="0" fontId="3" fillId="0" borderId="15" xfId="52" applyNumberFormat="1" applyFont="1" applyFill="1" applyBorder="1" applyAlignment="1">
      <alignment horizontal="left" vertical="top" wrapText="1"/>
      <protection/>
    </xf>
    <xf numFmtId="0" fontId="3" fillId="0" borderId="10" xfId="52" applyNumberFormat="1" applyFont="1" applyBorder="1" applyAlignment="1">
      <alignment horizontal="left" vertical="top" wrapText="1"/>
      <protection/>
    </xf>
    <xf numFmtId="0" fontId="3" fillId="0" borderId="15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боч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22">
      <selection activeCell="K40" sqref="K40"/>
    </sheetView>
  </sheetViews>
  <sheetFormatPr defaultColWidth="9.00390625" defaultRowHeight="12.75"/>
  <cols>
    <col min="1" max="1" width="24.375" style="0" customWidth="1"/>
    <col min="2" max="2" width="21.375" style="0" customWidth="1"/>
    <col min="3" max="3" width="18.625" style="0" customWidth="1"/>
    <col min="4" max="4" width="18.125" style="0" customWidth="1"/>
    <col min="7" max="7" width="19.625" style="0" customWidth="1"/>
    <col min="8" max="8" width="22.625" style="0" customWidth="1"/>
  </cols>
  <sheetData>
    <row r="1" spans="2:8" ht="15">
      <c r="B1" s="34" t="s">
        <v>36</v>
      </c>
      <c r="C1" s="34"/>
      <c r="D1" s="34"/>
      <c r="E1" s="34"/>
      <c r="F1" s="34"/>
      <c r="G1" s="34"/>
      <c r="H1" s="34"/>
    </row>
    <row r="2" spans="1:8" ht="26.25">
      <c r="A2" s="1" t="s">
        <v>37</v>
      </c>
      <c r="B2" s="1" t="s">
        <v>0</v>
      </c>
      <c r="C2" s="1" t="s">
        <v>1</v>
      </c>
      <c r="D2" s="1" t="s">
        <v>39</v>
      </c>
      <c r="E2" s="21"/>
      <c r="F2" s="22"/>
      <c r="G2" s="23"/>
      <c r="H2" s="2" t="s">
        <v>2</v>
      </c>
    </row>
    <row r="3" spans="1:8" ht="15">
      <c r="A3" s="8">
        <v>1135502.71</v>
      </c>
      <c r="B3" s="8">
        <v>10526315.76</v>
      </c>
      <c r="C3" s="8">
        <v>10467476.06</v>
      </c>
      <c r="D3" s="9">
        <f>A3+B3-C3</f>
        <v>1194342.4099999983</v>
      </c>
      <c r="E3" s="35" t="s">
        <v>3</v>
      </c>
      <c r="F3" s="36"/>
      <c r="G3" s="36"/>
      <c r="H3" s="10">
        <f>SUM(H4:H34)-H35</f>
        <v>10308096.620000001</v>
      </c>
    </row>
    <row r="4" spans="1:8" ht="12.75">
      <c r="A4" s="3"/>
      <c r="B4" s="3"/>
      <c r="C4" s="3"/>
      <c r="D4" s="3"/>
      <c r="E4" s="28" t="s">
        <v>4</v>
      </c>
      <c r="F4" s="28"/>
      <c r="G4" s="15"/>
      <c r="H4" s="4"/>
    </row>
    <row r="5" spans="1:8" ht="12.75">
      <c r="A5" s="3"/>
      <c r="B5" s="3"/>
      <c r="C5" s="3"/>
      <c r="D5" s="3"/>
      <c r="E5" s="28" t="s">
        <v>5</v>
      </c>
      <c r="F5" s="28"/>
      <c r="G5" s="15"/>
      <c r="H5" s="4">
        <f>90565.88</f>
        <v>90565.88</v>
      </c>
    </row>
    <row r="6" spans="1:8" ht="12.75">
      <c r="A6" s="3"/>
      <c r="B6" s="3"/>
      <c r="C6" s="3"/>
      <c r="D6" s="3"/>
      <c r="E6" s="28" t="s">
        <v>45</v>
      </c>
      <c r="F6" s="28"/>
      <c r="G6" s="15"/>
      <c r="H6" s="4">
        <f>764640</f>
        <v>764640</v>
      </c>
    </row>
    <row r="7" spans="1:8" ht="12.75">
      <c r="A7" s="3"/>
      <c r="B7" s="3"/>
      <c r="C7" s="3"/>
      <c r="D7" s="3"/>
      <c r="E7" s="32" t="s">
        <v>6</v>
      </c>
      <c r="F7" s="32"/>
      <c r="G7" s="25"/>
      <c r="H7" s="5">
        <f>3550</f>
        <v>3550</v>
      </c>
    </row>
    <row r="8" spans="1:8" ht="12.75">
      <c r="A8" s="3"/>
      <c r="B8" s="3"/>
      <c r="C8" s="3"/>
      <c r="D8" s="3"/>
      <c r="E8" s="32" t="s">
        <v>7</v>
      </c>
      <c r="F8" s="32"/>
      <c r="G8" s="25"/>
      <c r="H8" s="5"/>
    </row>
    <row r="9" spans="1:8" ht="12.75">
      <c r="A9" s="3"/>
      <c r="B9" s="3"/>
      <c r="C9" s="3"/>
      <c r="D9" s="3"/>
      <c r="E9" s="32" t="s">
        <v>8</v>
      </c>
      <c r="F9" s="32"/>
      <c r="G9" s="25"/>
      <c r="H9" s="5">
        <f>2079526.71</f>
        <v>2079526.71</v>
      </c>
    </row>
    <row r="10" spans="1:8" ht="12.75">
      <c r="A10" s="3"/>
      <c r="B10" s="3"/>
      <c r="C10" s="3"/>
      <c r="D10" s="3"/>
      <c r="E10" s="28" t="s">
        <v>9</v>
      </c>
      <c r="F10" s="28"/>
      <c r="G10" s="15"/>
      <c r="H10" s="4">
        <f>156816</f>
        <v>156816</v>
      </c>
    </row>
    <row r="11" spans="1:8" ht="12.75">
      <c r="A11" s="3"/>
      <c r="B11" s="3"/>
      <c r="C11" s="3"/>
      <c r="D11" s="3"/>
      <c r="E11" s="25" t="s">
        <v>25</v>
      </c>
      <c r="F11" s="26"/>
      <c r="G11" s="27"/>
      <c r="H11" s="4">
        <f>173040</f>
        <v>173040</v>
      </c>
    </row>
    <row r="12" spans="1:8" ht="12.75">
      <c r="A12" s="3"/>
      <c r="B12" s="3"/>
      <c r="C12" s="3"/>
      <c r="D12" s="3"/>
      <c r="E12" s="25" t="s">
        <v>26</v>
      </c>
      <c r="F12" s="26"/>
      <c r="G12" s="27"/>
      <c r="H12" s="4">
        <f>288000</f>
        <v>288000</v>
      </c>
    </row>
    <row r="13" spans="1:8" ht="12.75">
      <c r="A13" s="3"/>
      <c r="B13" s="3"/>
      <c r="C13" s="3"/>
      <c r="D13" s="3"/>
      <c r="E13" s="28" t="s">
        <v>10</v>
      </c>
      <c r="F13" s="28"/>
      <c r="G13" s="15"/>
      <c r="H13" s="4">
        <f>2513.94</f>
        <v>2513.94</v>
      </c>
    </row>
    <row r="14" spans="1:8" ht="12.75">
      <c r="A14" s="3"/>
      <c r="B14" s="3"/>
      <c r="C14" s="3"/>
      <c r="D14" s="3"/>
      <c r="E14" s="15" t="s">
        <v>27</v>
      </c>
      <c r="F14" s="16"/>
      <c r="G14" s="33"/>
      <c r="H14" s="4"/>
    </row>
    <row r="15" spans="1:8" ht="38.25" customHeight="1">
      <c r="A15" s="3"/>
      <c r="B15" s="3"/>
      <c r="C15" s="3"/>
      <c r="D15" s="3"/>
      <c r="E15" s="25" t="s">
        <v>40</v>
      </c>
      <c r="F15" s="26"/>
      <c r="G15" s="27"/>
      <c r="H15" s="4">
        <f>31046+4673.33</f>
        <v>35719.33</v>
      </c>
    </row>
    <row r="16" spans="1:8" ht="15" customHeight="1">
      <c r="A16" s="3"/>
      <c r="B16" s="3"/>
      <c r="C16" s="3"/>
      <c r="D16" s="3"/>
      <c r="E16" s="25" t="s">
        <v>41</v>
      </c>
      <c r="F16" s="26"/>
      <c r="G16" s="27"/>
      <c r="H16" s="4">
        <v>24000</v>
      </c>
    </row>
    <row r="17" spans="1:8" ht="12.75">
      <c r="A17" s="3"/>
      <c r="B17" s="3"/>
      <c r="C17" s="3"/>
      <c r="D17" s="3"/>
      <c r="E17" s="25" t="s">
        <v>29</v>
      </c>
      <c r="F17" s="26"/>
      <c r="G17" s="27"/>
      <c r="H17" s="4">
        <f>1560000</f>
        <v>1560000</v>
      </c>
    </row>
    <row r="18" spans="1:8" ht="12.75">
      <c r="A18" s="3"/>
      <c r="B18" s="3"/>
      <c r="C18" s="3"/>
      <c r="D18" s="3"/>
      <c r="E18" s="28" t="s">
        <v>11</v>
      </c>
      <c r="F18" s="28"/>
      <c r="G18" s="15"/>
      <c r="H18" s="4">
        <f>2002512.18</f>
        <v>2002512.18</v>
      </c>
    </row>
    <row r="19" spans="1:8" ht="12.75">
      <c r="A19" s="3"/>
      <c r="B19" s="3"/>
      <c r="C19" s="3"/>
      <c r="D19" s="3"/>
      <c r="E19" s="32" t="s">
        <v>32</v>
      </c>
      <c r="F19" s="32"/>
      <c r="G19" s="25"/>
      <c r="H19" s="6">
        <f>42338.4</f>
        <v>42338.4</v>
      </c>
    </row>
    <row r="20" spans="1:8" ht="12.75">
      <c r="A20" s="3"/>
      <c r="B20" s="3"/>
      <c r="C20" s="3"/>
      <c r="D20" s="3"/>
      <c r="E20" s="32" t="s">
        <v>12</v>
      </c>
      <c r="F20" s="32"/>
      <c r="G20" s="25"/>
      <c r="H20" s="5">
        <f>403319.68</f>
        <v>403319.68</v>
      </c>
    </row>
    <row r="21" spans="1:8" ht="12.75">
      <c r="A21" s="3"/>
      <c r="B21" s="3"/>
      <c r="C21" s="3"/>
      <c r="D21" s="3"/>
      <c r="E21" s="32" t="s">
        <v>13</v>
      </c>
      <c r="F21" s="32"/>
      <c r="G21" s="25"/>
      <c r="H21" s="5">
        <f>33681</f>
        <v>33681</v>
      </c>
    </row>
    <row r="22" spans="1:8" ht="12.75">
      <c r="A22" s="3"/>
      <c r="B22" s="3"/>
      <c r="C22" s="3"/>
      <c r="D22" s="3"/>
      <c r="E22" s="32" t="s">
        <v>14</v>
      </c>
      <c r="F22" s="32"/>
      <c r="G22" s="25"/>
      <c r="H22" s="5"/>
    </row>
    <row r="23" spans="1:8" ht="12.75">
      <c r="A23" s="3"/>
      <c r="B23" s="3"/>
      <c r="C23" s="3"/>
      <c r="D23" s="3"/>
      <c r="E23" s="25" t="s">
        <v>31</v>
      </c>
      <c r="F23" s="26"/>
      <c r="G23" s="26"/>
      <c r="H23" s="5">
        <f>31377.65</f>
        <v>31377.65</v>
      </c>
    </row>
    <row r="24" spans="1:8" ht="12.75">
      <c r="A24" s="3"/>
      <c r="B24" s="3"/>
      <c r="C24" s="3"/>
      <c r="D24" s="3"/>
      <c r="E24" s="25" t="s">
        <v>15</v>
      </c>
      <c r="F24" s="26"/>
      <c r="G24" s="26"/>
      <c r="H24" s="5">
        <f>6485</f>
        <v>6485</v>
      </c>
    </row>
    <row r="25" spans="1:8" ht="12.75">
      <c r="A25" s="3"/>
      <c r="B25" s="3"/>
      <c r="C25" s="3"/>
      <c r="D25" s="3"/>
      <c r="E25" s="25" t="s">
        <v>30</v>
      </c>
      <c r="F25" s="26"/>
      <c r="G25" s="27"/>
      <c r="H25" s="5"/>
    </row>
    <row r="26" spans="1:8" ht="12.75">
      <c r="A26" s="3"/>
      <c r="B26" s="3"/>
      <c r="C26" s="3"/>
      <c r="D26" s="3"/>
      <c r="E26" s="25" t="s">
        <v>34</v>
      </c>
      <c r="F26" s="26"/>
      <c r="G26" s="27"/>
      <c r="H26" s="5">
        <f>131250</f>
        <v>131250</v>
      </c>
    </row>
    <row r="27" spans="1:8" ht="12.75">
      <c r="A27" s="3"/>
      <c r="B27" s="3"/>
      <c r="C27" s="3"/>
      <c r="D27" s="3"/>
      <c r="E27" s="25" t="s">
        <v>33</v>
      </c>
      <c r="F27" s="26"/>
      <c r="G27" s="27"/>
      <c r="H27" s="5">
        <f>1142.94+540</f>
        <v>1682.94</v>
      </c>
    </row>
    <row r="28" spans="1:8" ht="12.75">
      <c r="A28" s="3"/>
      <c r="B28" s="3"/>
      <c r="C28" s="3"/>
      <c r="D28" s="3"/>
      <c r="E28" s="25" t="s">
        <v>35</v>
      </c>
      <c r="F28" s="26"/>
      <c r="G28" s="27"/>
      <c r="H28" s="5"/>
    </row>
    <row r="29" spans="1:8" ht="12.75">
      <c r="A29" s="3"/>
      <c r="B29" s="3"/>
      <c r="C29" s="3"/>
      <c r="D29" s="3"/>
      <c r="E29" s="25" t="s">
        <v>16</v>
      </c>
      <c r="F29" s="26"/>
      <c r="G29" s="26"/>
      <c r="H29" s="5">
        <f>111645.22</f>
        <v>111645.22</v>
      </c>
    </row>
    <row r="30" spans="1:8" ht="12.75">
      <c r="A30" s="3"/>
      <c r="B30" s="3"/>
      <c r="C30" s="3"/>
      <c r="D30" s="3"/>
      <c r="E30" s="29" t="s">
        <v>42</v>
      </c>
      <c r="F30" s="30"/>
      <c r="G30" s="31"/>
      <c r="H30" s="5">
        <v>13683.61</v>
      </c>
    </row>
    <row r="31" spans="1:8" ht="12.75">
      <c r="A31" s="3"/>
      <c r="B31" s="3"/>
      <c r="C31" s="3"/>
      <c r="D31" s="3"/>
      <c r="E31" s="29" t="s">
        <v>43</v>
      </c>
      <c r="F31" s="30"/>
      <c r="G31" s="31"/>
      <c r="H31" s="5">
        <v>78134.89</v>
      </c>
    </row>
    <row r="32" spans="1:8" ht="12.75">
      <c r="A32" s="3"/>
      <c r="B32" s="3"/>
      <c r="C32" s="3"/>
      <c r="D32" s="3"/>
      <c r="E32" s="29" t="s">
        <v>44</v>
      </c>
      <c r="F32" s="30"/>
      <c r="G32" s="31"/>
      <c r="H32" s="5">
        <v>444816.32</v>
      </c>
    </row>
    <row r="33" spans="1:8" ht="12.75">
      <c r="A33" s="3"/>
      <c r="B33" s="3"/>
      <c r="C33" s="3"/>
      <c r="D33" s="3"/>
      <c r="E33" s="28" t="s">
        <v>17</v>
      </c>
      <c r="F33" s="28"/>
      <c r="G33" s="15"/>
      <c r="H33" s="4">
        <v>1679717.01</v>
      </c>
    </row>
    <row r="34" spans="1:8" ht="12.75">
      <c r="A34" s="3"/>
      <c r="B34" s="3"/>
      <c r="C34" s="3"/>
      <c r="D34" s="3"/>
      <c r="E34" s="28" t="s">
        <v>18</v>
      </c>
      <c r="F34" s="28"/>
      <c r="G34" s="15"/>
      <c r="H34" s="4">
        <f>8000+455572.81</f>
        <v>463572.81</v>
      </c>
    </row>
    <row r="35" spans="1:8" ht="12.75">
      <c r="A35" s="3"/>
      <c r="B35" s="3"/>
      <c r="C35" s="3"/>
      <c r="D35" s="3"/>
      <c r="E35" s="15" t="s">
        <v>19</v>
      </c>
      <c r="F35" s="16"/>
      <c r="G35" s="16"/>
      <c r="H35" s="4">
        <v>314491.95</v>
      </c>
    </row>
    <row r="36" spans="1:8" ht="12.75">
      <c r="A36" s="3"/>
      <c r="B36" s="3"/>
      <c r="C36" s="3"/>
      <c r="D36" s="3"/>
      <c r="E36" s="12"/>
      <c r="F36" s="12"/>
      <c r="G36" s="12"/>
      <c r="H36" s="13"/>
    </row>
    <row r="37" spans="1:8" ht="13.5">
      <c r="A37" s="17" t="s">
        <v>28</v>
      </c>
      <c r="B37" s="18"/>
      <c r="C37" s="18"/>
      <c r="D37" s="18"/>
      <c r="E37" s="19"/>
      <c r="F37" s="19"/>
      <c r="G37" s="19"/>
      <c r="H37" s="20"/>
    </row>
    <row r="38" spans="1:8" ht="26.25">
      <c r="A38" s="1" t="s">
        <v>37</v>
      </c>
      <c r="B38" s="1" t="s">
        <v>0</v>
      </c>
      <c r="C38" s="1" t="s">
        <v>1</v>
      </c>
      <c r="D38" s="1" t="s">
        <v>38</v>
      </c>
      <c r="E38" s="21"/>
      <c r="F38" s="22"/>
      <c r="G38" s="23"/>
      <c r="H38" s="2" t="s">
        <v>2</v>
      </c>
    </row>
    <row r="39" spans="1:8" ht="15">
      <c r="A39" s="10">
        <v>2125516.2</v>
      </c>
      <c r="B39" s="10">
        <v>11956037.77</v>
      </c>
      <c r="C39" s="10">
        <v>12188361.48</v>
      </c>
      <c r="D39" s="11">
        <f>A39+B39-C39</f>
        <v>1893192.4899999984</v>
      </c>
      <c r="E39" s="24" t="s">
        <v>3</v>
      </c>
      <c r="F39" s="24"/>
      <c r="G39" s="24"/>
      <c r="H39" s="10">
        <f>SUM(H40:H63)</f>
        <v>12410779.82</v>
      </c>
    </row>
    <row r="40" spans="5:8" ht="12.75">
      <c r="E40" s="14" t="s">
        <v>20</v>
      </c>
      <c r="F40" s="14"/>
      <c r="G40" s="14"/>
      <c r="H40" s="7">
        <v>1006317.48</v>
      </c>
    </row>
    <row r="41" spans="5:8" ht="12.75">
      <c r="E41" s="14" t="s">
        <v>21</v>
      </c>
      <c r="F41" s="14"/>
      <c r="G41" s="14"/>
      <c r="H41" s="7">
        <v>789978.81</v>
      </c>
    </row>
    <row r="42" spans="5:8" ht="12.75">
      <c r="E42" s="14" t="s">
        <v>22</v>
      </c>
      <c r="F42" s="14"/>
      <c r="G42" s="14"/>
      <c r="H42" s="7">
        <v>2696744.19</v>
      </c>
    </row>
    <row r="43" spans="5:8" ht="12.75">
      <c r="E43" s="14" t="s">
        <v>23</v>
      </c>
      <c r="F43" s="14"/>
      <c r="G43" s="14"/>
      <c r="H43" s="7">
        <v>5912026.82</v>
      </c>
    </row>
    <row r="44" spans="5:8" ht="12.75">
      <c r="E44" s="14" t="s">
        <v>24</v>
      </c>
      <c r="F44" s="14"/>
      <c r="G44" s="14"/>
      <c r="H44" s="7">
        <v>2005712.52</v>
      </c>
    </row>
  </sheetData>
  <sheetProtection/>
  <mergeCells count="43">
    <mergeCell ref="B1:H1"/>
    <mergeCell ref="E2:G2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7:G17"/>
    <mergeCell ref="E18:G18"/>
    <mergeCell ref="E19:G19"/>
    <mergeCell ref="E16:G16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3:G33"/>
    <mergeCell ref="E34:G34"/>
    <mergeCell ref="E30:G30"/>
    <mergeCell ref="E31:G31"/>
    <mergeCell ref="E32:G32"/>
    <mergeCell ref="E40:G40"/>
    <mergeCell ref="E41:G41"/>
    <mergeCell ref="E42:G42"/>
    <mergeCell ref="E43:G43"/>
    <mergeCell ref="E44:G44"/>
    <mergeCell ref="E35:G35"/>
    <mergeCell ref="A37:H37"/>
    <mergeCell ref="E38:G38"/>
    <mergeCell ref="E39:G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Бух_Егорьевск</cp:lastModifiedBy>
  <cp:lastPrinted>2018-03-22T11:10:04Z</cp:lastPrinted>
  <dcterms:created xsi:type="dcterms:W3CDTF">2014-04-16T05:43:48Z</dcterms:created>
  <dcterms:modified xsi:type="dcterms:W3CDTF">2018-03-22T11:46:26Z</dcterms:modified>
  <cp:category/>
  <cp:version/>
  <cp:contentType/>
  <cp:contentStatus/>
</cp:coreProperties>
</file>